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ITA\ข้อมูล ITA ของด่าน ตม.จว.ชลบุรี\O11\18 เม.ย.67\"/>
    </mc:Choice>
  </mc:AlternateContent>
  <xr:revisionPtr revIDLastSave="0" documentId="13_ncr:1_{BB31B71B-7DF3-4147-97B5-332BCA2C2A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11 รายงานผลใช้จ่าย" sheetId="4" r:id="rId1"/>
  </sheets>
  <definedNames>
    <definedName name="_xlnm.Print_Area" localSheetId="0">'O11 รายงานผลใช้จ่าย'!$A$1:$G$84</definedName>
    <definedName name="_xlnm.Print_Titles" localSheetId="0">'O11 รายงานผลใช้จ่าย'!$1:$4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3" i="4" l="1"/>
  <c r="D73" i="4"/>
  <c r="D66" i="4" s="1"/>
  <c r="D42" i="4"/>
  <c r="D56" i="4" s="1"/>
  <c r="E59" i="4"/>
  <c r="E60" i="4"/>
  <c r="E58" i="4"/>
  <c r="E57" i="4"/>
  <c r="E61" i="4"/>
  <c r="E47" i="4"/>
  <c r="E54" i="4"/>
  <c r="E42" i="4"/>
  <c r="E45" i="4"/>
  <c r="E43" i="4"/>
  <c r="E46" i="4"/>
  <c r="E50" i="4"/>
  <c r="E56" i="4" l="1"/>
  <c r="E62" i="4"/>
  <c r="D62" i="4"/>
  <c r="D37" i="4" l="1"/>
  <c r="D75" i="4" s="1"/>
  <c r="E37" i="4"/>
  <c r="E75" i="4" s="1"/>
  <c r="E25" i="4"/>
  <c r="E19" i="4"/>
  <c r="D19" i="4"/>
  <c r="D25" i="4"/>
</calcChain>
</file>

<file path=xl/sharedStrings.xml><?xml version="1.0" encoding="utf-8"?>
<sst xmlns="http://schemas.openxmlformats.org/spreadsheetml/2006/main" count="144" uniqueCount="61">
  <si>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</si>
  <si>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</si>
  <si>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</si>
  <si>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</si>
  <si>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</si>
  <si>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</si>
  <si>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</si>
  <si>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รวมตอบแทนใช้สอย และวัสดุ</t>
  </si>
  <si>
    <t>- ค่าเบี้ยเลี้ยง ที่พัก และพาหนะตำรวจ</t>
  </si>
  <si>
    <t>- ค่าซ่อมแซมครุภัณฑ์</t>
  </si>
  <si>
    <t>- ค่าซ่อมแซมสิ่งก่อสร้าง</t>
  </si>
  <si>
    <t>- ค่าซ่อมบำรุงยานพาหนะ</t>
  </si>
  <si>
    <t>- ค่าเช่าทรัพย์สิน / ค่าเช่าเครื่องถ่ายฯ</t>
  </si>
  <si>
    <t>- ค่าเก็บขยะ</t>
  </si>
  <si>
    <t>- ค่าจ้างเหมาบริการอื่นๆ</t>
  </si>
  <si>
    <t>- วัสดุสำนักงาน</t>
  </si>
  <si>
    <t>- วัสดุเชื้อเพลิงและหล่อลื่น</t>
  </si>
  <si>
    <t>- วัสดุไฟฟ้าและวิทยุ</t>
  </si>
  <si>
    <t>- วัสดุโฆษณาและเผยแพร่</t>
  </si>
  <si>
    <t>- วัสดุคอมพิวเตอร์</t>
  </si>
  <si>
    <t>- วัสดุงานบ้านงานครัว</t>
  </si>
  <si>
    <t>- ค่าไฟฟ้า</t>
  </si>
  <si>
    <t>- ค่าน้ำประปา</t>
  </si>
  <si>
    <t>- ค่าโทรศัพท์</t>
  </si>
  <si>
    <t>- ค่าไปรษณีย์</t>
  </si>
  <si>
    <t>- ค่าบริการสื่อสารและคมนาคม</t>
  </si>
  <si>
    <t>งบรายจ่ายอื่น</t>
  </si>
  <si>
    <t>ผลผลิตการรักษาความสงบเรียบร้อยและความมั่นคงภายในประเทศ</t>
  </si>
  <si>
    <t>กิจกรรมการตรวจสอบ คัดกรอง ปราบปรามคนต่างด้าวที่ไม่พึงปรารถนา</t>
  </si>
  <si>
    <t>รับจัดสรรงบประมาณรายจ่ายประจำปีงบประมาณ พ.ศ.2566 ไปพลางก่อน (ไตรมาส 1-2)</t>
  </si>
  <si>
    <t>- ค่าจ้างเหมาทำความสะอาด</t>
  </si>
  <si>
    <t>- วัสดุอาหารผู้ต้องกัก</t>
  </si>
  <si>
    <t>รวมค่าสาธารณูปโภค</t>
  </si>
  <si>
    <t>รายงานผลการใช้จ่ายงบประมาณ ตรวจคนเข้าเมืองจังหวัดชลบุรี</t>
  </si>
  <si>
    <t>ประจำปีงบประมาณ พ.ศ. 2567 ไตรมาสที่ 1-2</t>
  </si>
  <si>
    <t>ไม่มีปัญหา/อุปสรรค แต่อย่างใด</t>
  </si>
  <si>
    <t>ดำเนินการเบิกจ่ายตามขั้นตอน</t>
  </si>
  <si>
    <t>รับจัดสรรงบประมาณรายจ่ายประจำปีงบประมาณ พ.ศ.2566 ไปพลางก่อน</t>
  </si>
  <si>
    <t>รายการค่าใช้จ่ายบุคลากรภาครัฐ ปฎิรูปกฎหมายและพัฒนากระบวนการยุติธรรม</t>
  </si>
  <si>
    <t>กิจกรรมปฎิรูปกฎหมายและพัฒนากระบวนการยุติธรรม</t>
  </si>
  <si>
    <t>โครงการการถวายความปลอดภัยพระมหากษัตริย์และพระบรมวงศานุวงศ์</t>
  </si>
  <si>
    <t>โครงการปฎิรูประบบงานตำรวจ</t>
  </si>
  <si>
    <t xml:space="preserve"> - ค่าเช่าบ้าน</t>
  </si>
  <si>
    <t>ดำเนินการเบิกจ่ายตามวัตถุประสงค์</t>
  </si>
  <si>
    <t>รวมค่าใช้จ่ายบุคลากรภาครัฐ (รายการค่าเช่าบ้าน)</t>
  </si>
  <si>
    <t>รับจัดสรรเงินค่าธรรมเนียมตรวจคนเข้าเมืองเพื่อเสริมเงินงบประมาณรายจ่าย</t>
  </si>
  <si>
    <t>ประจำปีงบประมาณ พ.ศ.2566ขยายใช้ถึง 30 ก.ย.2567</t>
  </si>
  <si>
    <t>ดำเนินการเบิกจ่ายตามขั้นตอน/วัตถุประสงค์</t>
  </si>
  <si>
    <t>- ค่าจ้างเหมาดูแลระบบWebside ของหน่วยงาน</t>
  </si>
  <si>
    <t>- ค่าเช่าสถานที่จอดเรือ</t>
  </si>
  <si>
    <t>โครงการจัดตั้งศูนย์บริการการทำงานของแรงงานเมียนมาแบบเบ็ดเสร็จ ตามมติครม.</t>
  </si>
  <si>
    <t>รับจัดสรรเงินกองทุนเพื่อการบริหารจัดการการทำงานของคนต่างด้าว ประจำปี พ.ศ.2567</t>
  </si>
  <si>
    <t>เมื่อวันที่ 3 ต.ค.67  กิจกรรม 2 การตรวจลงตรา</t>
  </si>
  <si>
    <t xml:space="preserve"> - ค่าจ้างเหมาเจ้าหน้าที่บันทึกข้อมูล </t>
  </si>
  <si>
    <t xml:space="preserve"> - ค่าวัสดุสำนักงาน</t>
  </si>
  <si>
    <t xml:space="preserve"> - ค่าเบี้ยเลี้ยงประเภท ข</t>
  </si>
  <si>
    <t xml:space="preserve"> - อยู่ระหว่างดำเนินงานเบิกจ่าย</t>
  </si>
  <si>
    <t>ไม่มีปัญหา/อุปสรรค์ แต่อย่างใด</t>
  </si>
  <si>
    <t>รวมรับจัดสรรเงินงบประมาณฯ ทั้ง 4 รายการ</t>
  </si>
  <si>
    <t xml:space="preserve"> - ค่าจ้างเหมาติดตั้งอุปกรณ์ระบบ Biometric และระบบ Pibics/ค่าทำตรายาง</t>
  </si>
  <si>
    <t>ข้อมูล ณ วันที่ 31 มีนาคม 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</si>
</sst>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&quot;-&quot;??_-;_-@"/>
  </numFmts>
  <fonts count="1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8"/>
      <name val="Calibri"/>
      <family val="2"/>
      <charset val="222"/>
      <scheme val="minor"/>
    </font>
    <font>
      <sz val="14"/>
      <color theme="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rgb="FFA5C4E9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rgb="FF66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82">
    <xf numFmtId="0" fontId="0" fillId="0" borderId="0" xfId="0"/>
    <xf numFmtId="0" fontId="8" fillId="5" borderId="6" xfId="0" applyFont="1" applyFill="1" applyBorder="1"/>
    <xf numFmtId="0" fontId="8" fillId="5" borderId="18" xfId="0" applyFont="1" applyFill="1" applyBorder="1"/>
    <xf numFmtId="0" fontId="8" fillId="6" borderId="3" xfId="0" applyFont="1" applyFill="1" applyBorder="1" applyAlignment="1">
      <alignment horizontal="center" vertical="center"/>
    </xf>
    <xf numFmtId="9" fontId="9" fillId="5" borderId="3" xfId="0" applyNumberFormat="1" applyFont="1" applyFill="1" applyBorder="1" applyAlignment="1">
      <alignment horizontal="center"/>
    </xf>
    <xf numFmtId="0" fontId="10" fillId="5" borderId="10" xfId="0" applyFont="1" applyFill="1" applyBorder="1" applyAlignment="1">
      <alignment wrapText="1"/>
    </xf>
    <xf numFmtId="0" fontId="10" fillId="0" borderId="16" xfId="0" applyFont="1" applyBorder="1" applyAlignment="1">
      <alignment horizontal="center" wrapText="1"/>
    </xf>
    <xf numFmtId="0" fontId="10" fillId="0" borderId="11" xfId="0" applyFont="1" applyBorder="1" applyAlignment="1">
      <alignment wrapText="1"/>
    </xf>
    <xf numFmtId="0" fontId="11" fillId="0" borderId="11" xfId="0" applyFont="1" applyBorder="1" applyAlignment="1">
      <alignment horizontal="left" vertical="top" wrapText="1"/>
    </xf>
    <xf numFmtId="0" fontId="10" fillId="2" borderId="7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9" fontId="9" fillId="5" borderId="10" xfId="0" applyNumberFormat="1" applyFont="1" applyFill="1" applyBorder="1" applyAlignment="1">
      <alignment horizontal="center"/>
    </xf>
    <xf numFmtId="0" fontId="10" fillId="5" borderId="10" xfId="0" applyFont="1" applyFill="1" applyBorder="1"/>
    <xf numFmtId="0" fontId="10" fillId="0" borderId="0" xfId="0" applyFont="1"/>
    <xf numFmtId="0" fontId="10" fillId="5" borderId="18" xfId="0" applyFont="1" applyFill="1" applyBorder="1" applyAlignment="1">
      <alignment wrapText="1"/>
    </xf>
    <xf numFmtId="0" fontId="8" fillId="6" borderId="6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/>
    </xf>
    <xf numFmtId="49" fontId="8" fillId="5" borderId="18" xfId="2" applyNumberFormat="1" applyFont="1" applyFill="1" applyBorder="1" applyAlignment="1">
      <alignment horizontal="left" vertical="top" wrapText="1"/>
    </xf>
    <xf numFmtId="43" fontId="10" fillId="5" borderId="18" xfId="1" applyFont="1" applyFill="1" applyBorder="1" applyAlignment="1"/>
    <xf numFmtId="43" fontId="10" fillId="5" borderId="18" xfId="1" applyFont="1" applyFill="1" applyBorder="1"/>
    <xf numFmtId="0" fontId="10" fillId="5" borderId="19" xfId="0" applyFont="1" applyFill="1" applyBorder="1"/>
    <xf numFmtId="49" fontId="8" fillId="5" borderId="18" xfId="2" applyNumberFormat="1" applyFont="1" applyFill="1" applyBorder="1" applyAlignment="1">
      <alignment vertical="top" wrapText="1"/>
    </xf>
    <xf numFmtId="0" fontId="9" fillId="5" borderId="18" xfId="0" applyFont="1" applyFill="1" applyBorder="1" applyAlignment="1">
      <alignment horizontal="center"/>
    </xf>
    <xf numFmtId="43" fontId="9" fillId="5" borderId="18" xfId="1" applyFont="1" applyFill="1" applyBorder="1" applyAlignment="1"/>
    <xf numFmtId="9" fontId="9" fillId="5" borderId="18" xfId="1" applyNumberFormat="1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49" fontId="10" fillId="0" borderId="9" xfId="0" applyNumberFormat="1" applyFont="1" applyBorder="1"/>
    <xf numFmtId="43" fontId="10" fillId="0" borderId="16" xfId="1" applyFont="1" applyBorder="1" applyAlignment="1"/>
    <xf numFmtId="43" fontId="10" fillId="0" borderId="16" xfId="1" applyFont="1" applyBorder="1"/>
    <xf numFmtId="0" fontId="10" fillId="0" borderId="17" xfId="0" applyFont="1" applyBorder="1"/>
    <xf numFmtId="43" fontId="10" fillId="0" borderId="11" xfId="1" applyFont="1" applyBorder="1" applyAlignment="1"/>
    <xf numFmtId="43" fontId="3" fillId="0" borderId="11" xfId="1" applyFont="1" applyBorder="1" applyAlignment="1"/>
    <xf numFmtId="43" fontId="3" fillId="0" borderId="11" xfId="1" applyFont="1" applyBorder="1" applyAlignment="1">
      <alignment vertical="center"/>
    </xf>
    <xf numFmtId="0" fontId="10" fillId="0" borderId="17" xfId="0" quotePrefix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9" fillId="4" borderId="1" xfId="0" applyFont="1" applyFill="1" applyBorder="1"/>
    <xf numFmtId="0" fontId="10" fillId="3" borderId="0" xfId="0" applyFont="1" applyFill="1"/>
    <xf numFmtId="164" fontId="10" fillId="0" borderId="13" xfId="0" applyNumberFormat="1" applyFont="1" applyBorder="1"/>
    <xf numFmtId="43" fontId="10" fillId="3" borderId="14" xfId="1" applyFont="1" applyFill="1" applyBorder="1"/>
    <xf numFmtId="0" fontId="10" fillId="3" borderId="14" xfId="0" applyFont="1" applyFill="1" applyBorder="1"/>
    <xf numFmtId="49" fontId="10" fillId="0" borderId="8" xfId="0" applyNumberFormat="1" applyFont="1" applyBorder="1"/>
    <xf numFmtId="164" fontId="10" fillId="0" borderId="12" xfId="0" applyNumberFormat="1" applyFont="1" applyBorder="1"/>
    <xf numFmtId="43" fontId="10" fillId="3" borderId="2" xfId="1" applyFont="1" applyFill="1" applyBorder="1"/>
    <xf numFmtId="0" fontId="10" fillId="3" borderId="2" xfId="0" applyFont="1" applyFill="1" applyBorder="1"/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/>
    <xf numFmtId="43" fontId="3" fillId="2" borderId="7" xfId="1" applyFont="1" applyFill="1" applyBorder="1" applyAlignment="1"/>
    <xf numFmtId="43" fontId="10" fillId="2" borderId="1" xfId="1" applyFont="1" applyFill="1" applyBorder="1"/>
    <xf numFmtId="0" fontId="10" fillId="2" borderId="1" xfId="0" applyFont="1" applyFill="1" applyBorder="1"/>
    <xf numFmtId="0" fontId="10" fillId="3" borderId="6" xfId="0" applyFont="1" applyFill="1" applyBorder="1" applyAlignment="1">
      <alignment horizontal="center"/>
    </xf>
    <xf numFmtId="0" fontId="9" fillId="3" borderId="6" xfId="0" applyFont="1" applyFill="1" applyBorder="1"/>
    <xf numFmtId="43" fontId="3" fillId="3" borderId="3" xfId="1" applyFont="1" applyFill="1" applyBorder="1" applyAlignment="1"/>
    <xf numFmtId="43" fontId="10" fillId="3" borderId="6" xfId="1" applyFont="1" applyFill="1" applyBorder="1"/>
    <xf numFmtId="0" fontId="10" fillId="3" borderId="4" xfId="0" applyFont="1" applyFill="1" applyBorder="1"/>
    <xf numFmtId="0" fontId="9" fillId="5" borderId="6" xfId="0" applyFont="1" applyFill="1" applyBorder="1" applyAlignment="1">
      <alignment horizontal="center"/>
    </xf>
    <xf numFmtId="43" fontId="9" fillId="5" borderId="6" xfId="1" applyFont="1" applyFill="1" applyBorder="1" applyAlignment="1"/>
    <xf numFmtId="9" fontId="9" fillId="5" borderId="6" xfId="1" applyNumberFormat="1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49" fontId="10" fillId="0" borderId="15" xfId="0" applyNumberFormat="1" applyFont="1" applyBorder="1"/>
    <xf numFmtId="0" fontId="10" fillId="0" borderId="21" xfId="0" applyFont="1" applyBorder="1" applyAlignment="1">
      <alignment horizontal="center" wrapText="1"/>
    </xf>
    <xf numFmtId="43" fontId="10" fillId="0" borderId="21" xfId="1" applyFont="1" applyBorder="1" applyAlignment="1"/>
    <xf numFmtId="43" fontId="10" fillId="0" borderId="21" xfId="1" applyFont="1" applyBorder="1"/>
    <xf numFmtId="0" fontId="10" fillId="0" borderId="22" xfId="0" applyFont="1" applyBorder="1"/>
    <xf numFmtId="0" fontId="9" fillId="3" borderId="18" xfId="0" applyFont="1" applyFill="1" applyBorder="1" applyAlignment="1">
      <alignment horizontal="center"/>
    </xf>
    <xf numFmtId="9" fontId="9" fillId="3" borderId="10" xfId="0" applyNumberFormat="1" applyFont="1" applyFill="1" applyBorder="1" applyAlignment="1">
      <alignment horizontal="center" wrapText="1"/>
    </xf>
    <xf numFmtId="43" fontId="9" fillId="3" borderId="10" xfId="1" applyFont="1" applyFill="1" applyBorder="1" applyAlignment="1"/>
    <xf numFmtId="9" fontId="9" fillId="3" borderId="18" xfId="1" applyNumberFormat="1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43" fontId="3" fillId="3" borderId="5" xfId="1" applyFont="1" applyFill="1" applyBorder="1" applyAlignment="1"/>
    <xf numFmtId="0" fontId="9" fillId="3" borderId="16" xfId="0" applyFont="1" applyFill="1" applyBorder="1" applyAlignment="1">
      <alignment horizontal="center"/>
    </xf>
    <xf numFmtId="43" fontId="9" fillId="3" borderId="11" xfId="1" applyFont="1" applyFill="1" applyBorder="1" applyAlignment="1"/>
    <xf numFmtId="0" fontId="9" fillId="3" borderId="17" xfId="0" applyFont="1" applyFill="1" applyBorder="1" applyAlignment="1">
      <alignment horizontal="center"/>
    </xf>
    <xf numFmtId="0" fontId="3" fillId="3" borderId="18" xfId="0" applyFont="1" applyFill="1" applyBorder="1"/>
    <xf numFmtId="9" fontId="13" fillId="0" borderId="23" xfId="0" applyNumberFormat="1" applyFont="1" applyBorder="1" applyAlignment="1">
      <alignment horizontal="center" wrapText="1"/>
    </xf>
    <xf numFmtId="10" fontId="9" fillId="0" borderId="21" xfId="1" applyNumberFormat="1" applyFont="1" applyFill="1" applyBorder="1" applyAlignment="1">
      <alignment horizontal="center"/>
    </xf>
    <xf numFmtId="0" fontId="3" fillId="3" borderId="16" xfId="0" applyFont="1" applyFill="1" applyBorder="1"/>
    <xf numFmtId="0" fontId="9" fillId="7" borderId="18" xfId="0" applyFont="1" applyFill="1" applyBorder="1" applyAlignment="1">
      <alignment horizontal="center"/>
    </xf>
    <xf numFmtId="9" fontId="9" fillId="7" borderId="18" xfId="1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23" xfId="0" applyFont="1" applyFill="1" applyBorder="1" applyAlignment="1">
      <alignment wrapText="1"/>
    </xf>
    <xf numFmtId="43" fontId="8" fillId="3" borderId="23" xfId="1" applyFont="1" applyFill="1" applyBorder="1" applyAlignment="1"/>
    <xf numFmtId="9" fontId="9" fillId="3" borderId="21" xfId="1" applyNumberFormat="1" applyFont="1" applyFill="1" applyBorder="1" applyAlignment="1">
      <alignment horizontal="center"/>
    </xf>
    <xf numFmtId="0" fontId="9" fillId="3" borderId="21" xfId="0" applyFont="1" applyFill="1" applyBorder="1"/>
    <xf numFmtId="49" fontId="10" fillId="0" borderId="24" xfId="0" applyNumberFormat="1" applyFont="1" applyBorder="1"/>
    <xf numFmtId="0" fontId="12" fillId="6" borderId="3" xfId="0" applyFont="1" applyFill="1" applyBorder="1" applyAlignment="1">
      <alignment horizontal="center" vertical="center"/>
    </xf>
    <xf numFmtId="43" fontId="11" fillId="0" borderId="21" xfId="1" applyFont="1" applyBorder="1" applyAlignment="1"/>
    <xf numFmtId="43" fontId="11" fillId="0" borderId="16" xfId="1" applyFont="1" applyBorder="1" applyAlignment="1"/>
    <xf numFmtId="43" fontId="11" fillId="0" borderId="11" xfId="1" applyFont="1" applyBorder="1" applyAlignment="1"/>
    <xf numFmtId="43" fontId="11" fillId="0" borderId="11" xfId="1" applyFont="1" applyBorder="1" applyAlignment="1">
      <alignment vertical="center"/>
    </xf>
    <xf numFmtId="164" fontId="11" fillId="0" borderId="13" xfId="0" applyNumberFormat="1" applyFont="1" applyBorder="1"/>
    <xf numFmtId="164" fontId="11" fillId="0" borderId="12" xfId="0" applyNumberFormat="1" applyFont="1" applyBorder="1"/>
    <xf numFmtId="43" fontId="11" fillId="2" borderId="7" xfId="1" applyFont="1" applyFill="1" applyBorder="1" applyAlignment="1"/>
    <xf numFmtId="43" fontId="11" fillId="3" borderId="3" xfId="1" applyFont="1" applyFill="1" applyBorder="1" applyAlignment="1"/>
    <xf numFmtId="43" fontId="12" fillId="7" borderId="10" xfId="1" applyFont="1" applyFill="1" applyBorder="1" applyAlignment="1"/>
    <xf numFmtId="43" fontId="12" fillId="0" borderId="23" xfId="1" applyFont="1" applyFill="1" applyBorder="1" applyAlignment="1"/>
    <xf numFmtId="43" fontId="12" fillId="3" borderId="10" xfId="1" applyFont="1" applyFill="1" applyBorder="1" applyAlignment="1"/>
    <xf numFmtId="43" fontId="12" fillId="3" borderId="23" xfId="1" applyFont="1" applyFill="1" applyBorder="1" applyAlignment="1"/>
    <xf numFmtId="43" fontId="11" fillId="3" borderId="5" xfId="1" applyFont="1" applyFill="1" applyBorder="1" applyAlignment="1"/>
    <xf numFmtId="0" fontId="11" fillId="0" borderId="0" xfId="0" applyFont="1"/>
    <xf numFmtId="43" fontId="12" fillId="5" borderId="6" xfId="1" applyFont="1" applyFill="1" applyBorder="1" applyAlignment="1"/>
    <xf numFmtId="43" fontId="11" fillId="5" borderId="10" xfId="1" applyFont="1" applyFill="1" applyBorder="1" applyAlignment="1"/>
    <xf numFmtId="43" fontId="11" fillId="5" borderId="18" xfId="1" applyFont="1" applyFill="1" applyBorder="1" applyAlignment="1"/>
    <xf numFmtId="43" fontId="12" fillId="5" borderId="10" xfId="1" applyFont="1" applyFill="1" applyBorder="1" applyAlignment="1"/>
    <xf numFmtId="0" fontId="10" fillId="4" borderId="7" xfId="0" applyFont="1" applyFill="1" applyBorder="1" applyAlignment="1">
      <alignment horizontal="center"/>
    </xf>
    <xf numFmtId="43" fontId="3" fillId="4" borderId="7" xfId="1" applyFont="1" applyFill="1" applyBorder="1" applyAlignment="1"/>
    <xf numFmtId="43" fontId="11" fillId="4" borderId="7" xfId="1" applyFont="1" applyFill="1" applyBorder="1" applyAlignment="1"/>
    <xf numFmtId="43" fontId="10" fillId="4" borderId="1" xfId="1" applyFont="1" applyFill="1" applyBorder="1"/>
    <xf numFmtId="0" fontId="10" fillId="4" borderId="1" xfId="0" applyFont="1" applyFill="1" applyBorder="1"/>
    <xf numFmtId="43" fontId="10" fillId="0" borderId="0" xfId="1" applyFont="1"/>
    <xf numFmtId="43" fontId="11" fillId="0" borderId="0" xfId="1" applyFont="1"/>
    <xf numFmtId="43" fontId="10" fillId="0" borderId="0" xfId="0" applyNumberFormat="1" applyFont="1"/>
    <xf numFmtId="2" fontId="10" fillId="0" borderId="0" xfId="0" applyNumberFormat="1" applyFont="1"/>
    <xf numFmtId="0" fontId="9" fillId="4" borderId="27" xfId="0" applyFont="1" applyFill="1" applyBorder="1" applyAlignment="1">
      <alignment horizontal="center"/>
    </xf>
    <xf numFmtId="0" fontId="9" fillId="4" borderId="28" xfId="0" applyFont="1" applyFill="1" applyBorder="1" applyAlignment="1">
      <alignment wrapText="1"/>
    </xf>
    <xf numFmtId="43" fontId="8" fillId="4" borderId="28" xfId="1" applyFont="1" applyFill="1" applyBorder="1" applyAlignment="1"/>
    <xf numFmtId="43" fontId="12" fillId="4" borderId="28" xfId="1" applyFont="1" applyFill="1" applyBorder="1" applyAlignment="1"/>
    <xf numFmtId="10" fontId="9" fillId="4" borderId="27" xfId="1" applyNumberFormat="1" applyFont="1" applyFill="1" applyBorder="1" applyAlignment="1">
      <alignment horizontal="center"/>
    </xf>
    <xf numFmtId="0" fontId="9" fillId="4" borderId="27" xfId="0" applyFont="1" applyFill="1" applyBorder="1"/>
    <xf numFmtId="0" fontId="10" fillId="3" borderId="18" xfId="0" applyFont="1" applyFill="1" applyBorder="1" applyAlignment="1">
      <alignment horizontal="center"/>
    </xf>
    <xf numFmtId="164" fontId="10" fillId="0" borderId="29" xfId="0" applyNumberFormat="1" applyFont="1" applyBorder="1"/>
    <xf numFmtId="164" fontId="11" fillId="0" borderId="29" xfId="0" applyNumberFormat="1" applyFont="1" applyBorder="1"/>
    <xf numFmtId="43" fontId="10" fillId="3" borderId="30" xfId="1" applyFont="1" applyFill="1" applyBorder="1"/>
    <xf numFmtId="0" fontId="10" fillId="3" borderId="30" xfId="0" applyFont="1" applyFill="1" applyBorder="1"/>
    <xf numFmtId="0" fontId="10" fillId="4" borderId="27" xfId="0" applyFont="1" applyFill="1" applyBorder="1" applyAlignment="1">
      <alignment horizontal="center"/>
    </xf>
    <xf numFmtId="0" fontId="9" fillId="4" borderId="27" xfId="0" applyFont="1" applyFill="1" applyBorder="1" applyAlignment="1">
      <alignment wrapText="1"/>
    </xf>
    <xf numFmtId="43" fontId="8" fillId="4" borderId="27" xfId="1" applyFont="1" applyFill="1" applyBorder="1" applyAlignment="1"/>
    <xf numFmtId="43" fontId="12" fillId="4" borderId="27" xfId="1" applyFont="1" applyFill="1" applyBorder="1" applyAlignment="1"/>
    <xf numFmtId="0" fontId="9" fillId="4" borderId="31" xfId="0" applyFont="1" applyFill="1" applyBorder="1"/>
    <xf numFmtId="0" fontId="10" fillId="3" borderId="5" xfId="0" applyFont="1" applyFill="1" applyBorder="1" applyAlignment="1">
      <alignment horizontal="center" wrapText="1"/>
    </xf>
    <xf numFmtId="0" fontId="10" fillId="3" borderId="27" xfId="0" applyFont="1" applyFill="1" applyBorder="1" applyAlignment="1">
      <alignment horizontal="center"/>
    </xf>
    <xf numFmtId="0" fontId="9" fillId="3" borderId="27" xfId="0" applyFont="1" applyFill="1" applyBorder="1"/>
    <xf numFmtId="0" fontId="10" fillId="3" borderId="28" xfId="0" applyFont="1" applyFill="1" applyBorder="1" applyAlignment="1">
      <alignment horizontal="center"/>
    </xf>
    <xf numFmtId="43" fontId="3" fillId="3" borderId="28" xfId="1" applyFont="1" applyFill="1" applyBorder="1" applyAlignment="1"/>
    <xf numFmtId="43" fontId="11" fillId="3" borderId="28" xfId="1" applyFont="1" applyFill="1" applyBorder="1" applyAlignment="1"/>
    <xf numFmtId="43" fontId="10" fillId="3" borderId="27" xfId="1" applyFont="1" applyFill="1" applyBorder="1"/>
    <xf numFmtId="0" fontId="10" fillId="3" borderId="31" xfId="0" applyFont="1" applyFill="1" applyBorder="1"/>
    <xf numFmtId="9" fontId="9" fillId="4" borderId="27" xfId="1" applyNumberFormat="1" applyFont="1" applyFill="1" applyBorder="1" applyAlignment="1">
      <alignment horizontal="center"/>
    </xf>
    <xf numFmtId="43" fontId="3" fillId="3" borderId="23" xfId="1" applyFont="1" applyFill="1" applyBorder="1" applyAlignment="1"/>
    <xf numFmtId="9" fontId="14" fillId="0" borderId="23" xfId="0" applyNumberFormat="1" applyFont="1" applyBorder="1" applyAlignment="1">
      <alignment horizontal="center" wrapText="1"/>
    </xf>
    <xf numFmtId="0" fontId="10" fillId="3" borderId="21" xfId="0" applyFont="1" applyFill="1" applyBorder="1" applyAlignment="1">
      <alignment horizontal="left"/>
    </xf>
    <xf numFmtId="0" fontId="10" fillId="3" borderId="21" xfId="0" applyFont="1" applyFill="1" applyBorder="1"/>
    <xf numFmtId="0" fontId="9" fillId="4" borderId="31" xfId="0" applyFont="1" applyFill="1" applyBorder="1" applyAlignment="1">
      <alignment horizontal="center"/>
    </xf>
    <xf numFmtId="0" fontId="9" fillId="7" borderId="21" xfId="0" applyFont="1" applyFill="1" applyBorder="1" applyAlignment="1">
      <alignment horizontal="center"/>
    </xf>
    <xf numFmtId="0" fontId="8" fillId="7" borderId="21" xfId="0" applyFont="1" applyFill="1" applyBorder="1"/>
    <xf numFmtId="9" fontId="9" fillId="7" borderId="23" xfId="0" applyNumberFormat="1" applyFont="1" applyFill="1" applyBorder="1" applyAlignment="1">
      <alignment horizontal="center" wrapText="1"/>
    </xf>
    <xf numFmtId="43" fontId="9" fillId="7" borderId="21" xfId="1" applyFont="1" applyFill="1" applyBorder="1" applyAlignment="1"/>
    <xf numFmtId="43" fontId="12" fillId="7" borderId="23" xfId="1" applyFont="1" applyFill="1" applyBorder="1" applyAlignment="1"/>
    <xf numFmtId="9" fontId="9" fillId="7" borderId="21" xfId="1" applyNumberFormat="1" applyFont="1" applyFill="1" applyBorder="1" applyAlignment="1">
      <alignment horizontal="center"/>
    </xf>
    <xf numFmtId="0" fontId="9" fillId="7" borderId="22" xfId="0" applyFont="1" applyFill="1" applyBorder="1" applyAlignment="1">
      <alignment horizontal="center"/>
    </xf>
    <xf numFmtId="9" fontId="13" fillId="7" borderId="23" xfId="0" applyNumberFormat="1" applyFont="1" applyFill="1" applyBorder="1" applyAlignment="1">
      <alignment horizontal="center" wrapText="1"/>
    </xf>
    <xf numFmtId="10" fontId="9" fillId="7" borderId="21" xfId="1" applyNumberFormat="1" applyFont="1" applyFill="1" applyBorder="1" applyAlignment="1">
      <alignment horizontal="center"/>
    </xf>
    <xf numFmtId="0" fontId="9" fillId="7" borderId="25" xfId="0" applyFont="1" applyFill="1" applyBorder="1" applyAlignment="1">
      <alignment horizontal="center"/>
    </xf>
    <xf numFmtId="0" fontId="9" fillId="7" borderId="25" xfId="0" applyFont="1" applyFill="1" applyBorder="1" applyAlignment="1">
      <alignment horizontal="left"/>
    </xf>
    <xf numFmtId="0" fontId="9" fillId="7" borderId="26" xfId="0" applyFont="1" applyFill="1" applyBorder="1" applyAlignment="1">
      <alignment wrapText="1"/>
    </xf>
    <xf numFmtId="43" fontId="8" fillId="7" borderId="26" xfId="1" applyFont="1" applyFill="1" applyBorder="1" applyAlignment="1"/>
    <xf numFmtId="43" fontId="12" fillId="7" borderId="26" xfId="1" applyFont="1" applyFill="1" applyBorder="1" applyAlignment="1"/>
    <xf numFmtId="10" fontId="9" fillId="7" borderId="25" xfId="1" applyNumberFormat="1" applyFont="1" applyFill="1" applyBorder="1" applyAlignment="1">
      <alignment horizontal="center"/>
    </xf>
    <xf numFmtId="0" fontId="9" fillId="7" borderId="25" xfId="0" applyFont="1" applyFill="1" applyBorder="1"/>
    <xf numFmtId="0" fontId="9" fillId="7" borderId="18" xfId="0" applyFont="1" applyFill="1" applyBorder="1" applyAlignment="1">
      <alignment horizontal="left"/>
    </xf>
    <xf numFmtId="0" fontId="9" fillId="7" borderId="10" xfId="0" applyFont="1" applyFill="1" applyBorder="1" applyAlignment="1">
      <alignment wrapText="1"/>
    </xf>
    <xf numFmtId="43" fontId="8" fillId="7" borderId="10" xfId="1" applyFont="1" applyFill="1" applyBorder="1" applyAlignment="1"/>
    <xf numFmtId="0" fontId="9" fillId="7" borderId="18" xfId="0" applyFont="1" applyFill="1" applyBorder="1"/>
    <xf numFmtId="0" fontId="9" fillId="7" borderId="23" xfId="0" applyFont="1" applyFill="1" applyBorder="1" applyAlignment="1">
      <alignment wrapText="1"/>
    </xf>
    <xf numFmtId="43" fontId="8" fillId="7" borderId="23" xfId="1" applyFont="1" applyFill="1" applyBorder="1" applyAlignment="1"/>
    <xf numFmtId="0" fontId="9" fillId="7" borderId="21" xfId="0" applyFont="1" applyFill="1" applyBorder="1"/>
    <xf numFmtId="0" fontId="2" fillId="8" borderId="1" xfId="0" applyFont="1" applyFill="1" applyBorder="1" applyAlignment="1">
      <alignment horizontal="center" vertical="center"/>
    </xf>
    <xf numFmtId="0" fontId="1" fillId="8" borderId="7" xfId="0" applyFont="1" applyFill="1" applyBorder="1"/>
    <xf numFmtId="43" fontId="2" fillId="8" borderId="7" xfId="0" applyNumberFormat="1" applyFont="1" applyFill="1" applyBorder="1"/>
    <xf numFmtId="43" fontId="7" fillId="8" borderId="7" xfId="0" applyNumberFormat="1" applyFont="1" applyFill="1" applyBorder="1"/>
    <xf numFmtId="0" fontId="2" fillId="8" borderId="1" xfId="0" applyFont="1" applyFill="1" applyBorder="1"/>
    <xf numFmtId="10" fontId="2" fillId="8" borderId="1" xfId="0" applyNumberFormat="1" applyFont="1" applyFill="1" applyBorder="1" applyAlignment="1">
      <alignment horizontal="center"/>
    </xf>
    <xf numFmtId="43" fontId="16" fillId="0" borderId="0" xfId="1" applyFont="1"/>
    <xf numFmtId="0" fontId="16" fillId="0" borderId="0" xfId="0" applyFont="1"/>
    <xf numFmtId="43" fontId="16" fillId="0" borderId="0" xfId="0" applyNumberFormat="1" applyFont="1"/>
    <xf numFmtId="0" fontId="6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เครื่องหมายจุลภาค 2" xfId="2" xr:uid="{55F95A06-02F2-42AC-82B8-45006E6E91C0}"/>
  </cellStyles>
  <dxfs count="0"/>
  <tableStyles count="0" defaultTableStyle="TableStyleMedium2" defaultPivotStyle="PivotStyleLight16"/>
  <colors>
    <mruColors>
      <color rgb="FF66FFFF"/>
      <color rgb="FFDDFFDD"/>
      <color rgb="FFFFE7FF"/>
      <color rgb="FFFFFF99"/>
      <color rgb="FFCDFFFF"/>
      <color rgb="FFF7FFF7"/>
      <color rgb="FFCCFFCC"/>
      <color rgb="FFA5C4E9"/>
      <color rgb="FF9900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76</xdr:row>
      <xdr:rowOff>0</xdr:rowOff>
    </xdr:from>
    <xdr:to>
      <xdr:col>6</xdr:col>
      <xdr:colOff>219075</xdr:colOff>
      <xdr:row>83</xdr:row>
      <xdr:rowOff>76200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135CE5BA-CEE0-4257-9F6E-10C6E0F1A7F1}"/>
            </a:ext>
          </a:extLst>
        </xdr:cNvPr>
        <xdr:cNvSpPr/>
      </xdr:nvSpPr>
      <xdr:spPr>
        <a:xfrm>
          <a:off x="6762750" y="21288375"/>
          <a:ext cx="2762250" cy="17240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พ.ต.อ.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(นภัสพงษ์   โฆษิตสุริยมณี)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ผกก.ตม.จว.ชลบุรี</a:t>
          </a:r>
        </a:p>
      </xdr:txBody>
    </xdr:sp>
    <xdr:clientData/>
  </xdr:twoCellAnchor>
  <xdr:twoCellAnchor editAs="oneCell">
    <xdr:from>
      <xdr:col>4</xdr:col>
      <xdr:colOff>206375</xdr:colOff>
      <xdr:row>77</xdr:row>
      <xdr:rowOff>79376</xdr:rowOff>
    </xdr:from>
    <xdr:to>
      <xdr:col>4</xdr:col>
      <xdr:colOff>849275</xdr:colOff>
      <xdr:row>79</xdr:row>
      <xdr:rowOff>1936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DF5D22B-4270-4006-A343-215755133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bright="1000" contrast="8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483600" y="21548726"/>
          <a:ext cx="642900" cy="284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A0B57-E407-4103-B0D0-B64CEF30EA1A}">
  <dimension ref="A1:N79"/>
  <sheetViews>
    <sheetView tabSelected="1" topLeftCell="A68" zoomScaleNormal="100" workbookViewId="0">
      <selection activeCell="D87" sqref="D87"/>
    </sheetView>
  </sheetViews>
  <sheetFormatPr defaultColWidth="9" defaultRowHeight="21.75"/>
  <cols>
    <col min="1" max="1" width="7.5703125" style="13" customWidth="1"/>
    <col min="2" max="2" width="68.5703125" style="13" customWidth="1"/>
    <col min="3" max="3" width="30.7109375" style="13" customWidth="1"/>
    <col min="4" max="4" width="17.28515625" style="13" customWidth="1"/>
    <col min="5" max="5" width="17.140625" style="104" customWidth="1"/>
    <col min="6" max="6" width="12.42578125" style="13" customWidth="1"/>
    <col min="7" max="7" width="31.140625" style="13" customWidth="1"/>
    <col min="8" max="9" width="9" style="13"/>
    <col min="10" max="10" width="12.85546875" style="13" customWidth="1"/>
    <col min="11" max="11" width="13.5703125" style="13" customWidth="1"/>
    <col min="12" max="12" width="9.5703125" style="13" bestFit="1" customWidth="1"/>
    <col min="13" max="16384" width="9" style="13"/>
  </cols>
  <sheetData>
    <row r="1" spans="1:7" ht="27" customHeight="1">
      <c r="A1" s="180" t="s">
        <v>33</v>
      </c>
      <c r="B1" s="180"/>
      <c r="C1" s="180"/>
      <c r="D1" s="180"/>
      <c r="E1" s="180"/>
      <c r="F1" s="180"/>
      <c r="G1" s="180"/>
    </row>
    <row r="2" spans="1:7" ht="21.75" customHeight="1">
      <c r="A2" s="180" t="s">
        <v>34</v>
      </c>
      <c r="B2" s="180"/>
      <c r="C2" s="180"/>
      <c r="D2" s="180"/>
      <c r="E2" s="180"/>
      <c r="F2" s="180"/>
      <c r="G2" s="180"/>
    </row>
    <row r="3" spans="1:7" ht="25.5" customHeight="1">
      <c r="A3" s="181" t="s">
        <v>60</v>
      </c>
      <c r="B3" s="181"/>
      <c r="C3" s="181"/>
      <c r="D3" s="181"/>
      <c r="E3" s="181"/>
      <c r="F3" s="181"/>
      <c r="G3" s="181"/>
    </row>
    <row r="4" spans="1:7" ht="43.5">
      <c r="A4" s="15" t="s">
        <v>0</v>
      </c>
      <c r="B4" s="15" t="s">
        <v>6</v>
      </c>
      <c r="C4" s="3" t="s">
        <v>1</v>
      </c>
      <c r="D4" s="3" t="s">
        <v>2</v>
      </c>
      <c r="E4" s="90" t="s">
        <v>3</v>
      </c>
      <c r="F4" s="16" t="s">
        <v>4</v>
      </c>
      <c r="G4" s="17" t="s">
        <v>5</v>
      </c>
    </row>
    <row r="5" spans="1:7">
      <c r="A5" s="57">
        <v>1</v>
      </c>
      <c r="B5" s="1" t="s">
        <v>40</v>
      </c>
      <c r="C5" s="4"/>
      <c r="D5" s="58"/>
      <c r="E5" s="105"/>
      <c r="F5" s="59"/>
      <c r="G5" s="60"/>
    </row>
    <row r="6" spans="1:7" ht="21" customHeight="1">
      <c r="A6" s="18"/>
      <c r="B6" s="19" t="s">
        <v>27</v>
      </c>
      <c r="C6" s="5"/>
      <c r="D6" s="20"/>
      <c r="E6" s="106"/>
      <c r="F6" s="21"/>
      <c r="G6" s="22"/>
    </row>
    <row r="7" spans="1:7">
      <c r="A7" s="18"/>
      <c r="B7" s="23" t="s">
        <v>28</v>
      </c>
      <c r="C7" s="14"/>
      <c r="D7" s="20"/>
      <c r="E7" s="107"/>
      <c r="F7" s="21"/>
      <c r="G7" s="22"/>
    </row>
    <row r="8" spans="1:7">
      <c r="A8" s="148"/>
      <c r="B8" s="149" t="s">
        <v>29</v>
      </c>
      <c r="C8" s="150"/>
      <c r="D8" s="151">
        <v>230600</v>
      </c>
      <c r="E8" s="152">
        <v>230600</v>
      </c>
      <c r="F8" s="153">
        <v>1</v>
      </c>
      <c r="G8" s="154" t="s">
        <v>35</v>
      </c>
    </row>
    <row r="9" spans="1:7">
      <c r="A9" s="61"/>
      <c r="B9" s="62" t="s">
        <v>8</v>
      </c>
      <c r="C9" s="63"/>
      <c r="D9" s="64"/>
      <c r="E9" s="91"/>
      <c r="F9" s="65"/>
      <c r="G9" s="66"/>
    </row>
    <row r="10" spans="1:7">
      <c r="A10" s="28"/>
      <c r="B10" s="29" t="s">
        <v>11</v>
      </c>
      <c r="C10" s="6" t="s">
        <v>36</v>
      </c>
      <c r="D10" s="30">
        <v>4130</v>
      </c>
      <c r="E10" s="92">
        <v>4130</v>
      </c>
      <c r="F10" s="31"/>
      <c r="G10" s="32" t="s">
        <v>35</v>
      </c>
    </row>
    <row r="11" spans="1:7">
      <c r="A11" s="28"/>
      <c r="B11" s="29" t="s">
        <v>12</v>
      </c>
      <c r="C11" s="6"/>
      <c r="D11" s="30"/>
      <c r="E11" s="92"/>
      <c r="F11" s="31"/>
      <c r="G11" s="32"/>
    </row>
    <row r="12" spans="1:7">
      <c r="A12" s="28"/>
      <c r="B12" s="29" t="s">
        <v>30</v>
      </c>
      <c r="C12" s="6" t="s">
        <v>36</v>
      </c>
      <c r="D12" s="30">
        <v>11800</v>
      </c>
      <c r="E12" s="92">
        <v>11800</v>
      </c>
      <c r="F12" s="31"/>
      <c r="G12" s="32" t="s">
        <v>35</v>
      </c>
    </row>
    <row r="13" spans="1:7">
      <c r="A13" s="28"/>
      <c r="B13" s="29" t="s">
        <v>14</v>
      </c>
      <c r="C13" s="6" t="s">
        <v>36</v>
      </c>
      <c r="D13" s="33">
        <v>8000</v>
      </c>
      <c r="E13" s="93">
        <v>8000</v>
      </c>
      <c r="F13" s="31"/>
      <c r="G13" s="32" t="s">
        <v>35</v>
      </c>
    </row>
    <row r="14" spans="1:7">
      <c r="A14" s="28"/>
      <c r="B14" s="29" t="s">
        <v>15</v>
      </c>
      <c r="C14" s="8"/>
      <c r="D14" s="35"/>
      <c r="E14" s="94"/>
      <c r="F14" s="31"/>
      <c r="G14" s="32"/>
    </row>
    <row r="15" spans="1:7">
      <c r="A15" s="28"/>
      <c r="B15" s="29" t="s">
        <v>16</v>
      </c>
      <c r="C15" s="6" t="s">
        <v>36</v>
      </c>
      <c r="D15" s="35">
        <v>76400</v>
      </c>
      <c r="E15" s="94">
        <v>76400</v>
      </c>
      <c r="F15" s="31"/>
      <c r="G15" s="32" t="s">
        <v>35</v>
      </c>
    </row>
    <row r="16" spans="1:7">
      <c r="A16" s="28"/>
      <c r="B16" s="29" t="s">
        <v>19</v>
      </c>
      <c r="C16" s="8"/>
      <c r="D16" s="35"/>
      <c r="E16" s="94"/>
      <c r="F16" s="31"/>
      <c r="G16" s="32"/>
    </row>
    <row r="17" spans="1:7">
      <c r="A17" s="28"/>
      <c r="B17" s="29" t="s">
        <v>31</v>
      </c>
      <c r="C17" s="6" t="s">
        <v>36</v>
      </c>
      <c r="D17" s="35">
        <v>33550</v>
      </c>
      <c r="E17" s="94">
        <v>33550</v>
      </c>
      <c r="F17" s="31"/>
      <c r="G17" s="32" t="s">
        <v>35</v>
      </c>
    </row>
    <row r="18" spans="1:7" ht="20.25" customHeight="1">
      <c r="A18" s="28"/>
      <c r="B18" s="29" t="s">
        <v>20</v>
      </c>
      <c r="C18" s="7"/>
      <c r="D18" s="34"/>
      <c r="E18" s="93"/>
      <c r="F18" s="31"/>
      <c r="G18" s="36"/>
    </row>
    <row r="19" spans="1:7" ht="22.5" thickBot="1">
      <c r="A19" s="129"/>
      <c r="B19" s="123" t="s">
        <v>7</v>
      </c>
      <c r="C19" s="130"/>
      <c r="D19" s="131">
        <f>SUM(D9:D18)</f>
        <v>133880</v>
      </c>
      <c r="E19" s="132">
        <f>SUM(E9:E18)</f>
        <v>133880</v>
      </c>
      <c r="F19" s="142">
        <v>1</v>
      </c>
      <c r="G19" s="133" t="s">
        <v>35</v>
      </c>
    </row>
    <row r="20" spans="1:7" s="39" customFormat="1" ht="22.5" thickTop="1">
      <c r="A20" s="124"/>
      <c r="B20" s="62" t="s">
        <v>21</v>
      </c>
      <c r="C20" s="63" t="s">
        <v>36</v>
      </c>
      <c r="D20" s="125">
        <v>75366.720000000001</v>
      </c>
      <c r="E20" s="126">
        <v>75366.720000000001</v>
      </c>
      <c r="F20" s="127"/>
      <c r="G20" s="128" t="s">
        <v>35</v>
      </c>
    </row>
    <row r="21" spans="1:7" s="39" customFormat="1">
      <c r="A21" s="83"/>
      <c r="B21" s="29" t="s">
        <v>22</v>
      </c>
      <c r="C21" s="6" t="s">
        <v>36</v>
      </c>
      <c r="D21" s="40">
        <v>10592.23</v>
      </c>
      <c r="E21" s="95">
        <v>10592.23</v>
      </c>
      <c r="F21" s="41"/>
      <c r="G21" s="42" t="s">
        <v>35</v>
      </c>
    </row>
    <row r="22" spans="1:7" s="39" customFormat="1">
      <c r="A22" s="83"/>
      <c r="B22" s="29" t="s">
        <v>23</v>
      </c>
      <c r="C22" s="6" t="s">
        <v>36</v>
      </c>
      <c r="D22" s="40">
        <v>2263.0500000000002</v>
      </c>
      <c r="E22" s="95">
        <v>2263.0500000000002</v>
      </c>
      <c r="F22" s="41"/>
      <c r="G22" s="42" t="s">
        <v>35</v>
      </c>
    </row>
    <row r="23" spans="1:7" s="39" customFormat="1">
      <c r="A23" s="83"/>
      <c r="B23" s="43" t="s">
        <v>24</v>
      </c>
      <c r="C23" s="6" t="s">
        <v>36</v>
      </c>
      <c r="D23" s="40">
        <v>7214</v>
      </c>
      <c r="E23" s="95">
        <v>7214</v>
      </c>
      <c r="F23" s="41"/>
      <c r="G23" s="42" t="s">
        <v>35</v>
      </c>
    </row>
    <row r="24" spans="1:7" s="39" customFormat="1">
      <c r="A24" s="72"/>
      <c r="B24" s="29" t="s">
        <v>25</v>
      </c>
      <c r="C24" s="6" t="s">
        <v>36</v>
      </c>
      <c r="D24" s="44">
        <v>1284</v>
      </c>
      <c r="E24" s="96">
        <v>1284</v>
      </c>
      <c r="F24" s="45"/>
      <c r="G24" s="46" t="s">
        <v>35</v>
      </c>
    </row>
    <row r="25" spans="1:7" ht="22.5" thickBot="1">
      <c r="A25" s="118"/>
      <c r="B25" s="123" t="s">
        <v>32</v>
      </c>
      <c r="C25" s="119"/>
      <c r="D25" s="120">
        <f>SUM(D20:D24)</f>
        <v>96720</v>
      </c>
      <c r="E25" s="121">
        <f>SUM(E20:E24)</f>
        <v>96720</v>
      </c>
      <c r="F25" s="142">
        <v>1</v>
      </c>
      <c r="G25" s="123" t="s">
        <v>35</v>
      </c>
    </row>
    <row r="26" spans="1:7" s="39" customFormat="1" ht="22.5" thickTop="1">
      <c r="A26" s="72"/>
      <c r="B26" s="46"/>
      <c r="C26" s="134"/>
      <c r="D26" s="73"/>
      <c r="E26" s="103"/>
      <c r="F26" s="45"/>
      <c r="G26" s="46"/>
    </row>
    <row r="27" spans="1:7">
      <c r="A27" s="37"/>
      <c r="B27" s="38" t="s">
        <v>26</v>
      </c>
      <c r="C27" s="109"/>
      <c r="D27" s="110"/>
      <c r="E27" s="111"/>
      <c r="F27" s="112"/>
      <c r="G27" s="113"/>
    </row>
    <row r="28" spans="1:7">
      <c r="A28" s="52"/>
      <c r="B28" s="53"/>
      <c r="C28" s="10"/>
      <c r="D28" s="54"/>
      <c r="E28" s="98"/>
      <c r="F28" s="55"/>
      <c r="G28" s="56"/>
    </row>
    <row r="29" spans="1:7">
      <c r="A29" s="57">
        <v>2</v>
      </c>
      <c r="B29" s="1" t="s">
        <v>41</v>
      </c>
      <c r="C29" s="4"/>
      <c r="D29" s="58"/>
      <c r="E29" s="105"/>
      <c r="F29" s="59"/>
      <c r="G29" s="60"/>
    </row>
    <row r="30" spans="1:7">
      <c r="A30" s="24"/>
      <c r="B30" s="2" t="s">
        <v>38</v>
      </c>
      <c r="C30" s="11"/>
      <c r="D30" s="25"/>
      <c r="E30" s="108"/>
      <c r="F30" s="26"/>
      <c r="G30" s="27"/>
    </row>
    <row r="31" spans="1:7" ht="21" customHeight="1">
      <c r="A31" s="18"/>
      <c r="B31" s="19" t="s">
        <v>39</v>
      </c>
      <c r="C31" s="12"/>
      <c r="D31" s="20"/>
      <c r="E31" s="106"/>
      <c r="F31" s="21"/>
      <c r="G31" s="22"/>
    </row>
    <row r="32" spans="1:7">
      <c r="A32" s="148"/>
      <c r="B32" s="149" t="s">
        <v>37</v>
      </c>
      <c r="C32" s="155"/>
      <c r="D32" s="151">
        <v>308000</v>
      </c>
      <c r="E32" s="152">
        <v>180000</v>
      </c>
      <c r="F32" s="156">
        <v>0.58440000000000003</v>
      </c>
      <c r="G32" s="154" t="s">
        <v>35</v>
      </c>
    </row>
    <row r="33" spans="1:14" s="39" customFormat="1">
      <c r="A33" s="74"/>
      <c r="B33" s="80" t="s">
        <v>42</v>
      </c>
      <c r="C33" s="78" t="s">
        <v>43</v>
      </c>
      <c r="D33" s="75">
        <v>308000</v>
      </c>
      <c r="E33" s="100">
        <v>180000</v>
      </c>
      <c r="F33" s="79"/>
      <c r="G33" s="76" t="s">
        <v>35</v>
      </c>
      <c r="H33" s="13"/>
      <c r="I33" s="13"/>
      <c r="J33" s="13"/>
      <c r="K33" s="13"/>
      <c r="L33" s="13"/>
      <c r="M33" s="13"/>
      <c r="N33" s="13"/>
    </row>
    <row r="34" spans="1:14" s="39" customFormat="1">
      <c r="A34" s="67"/>
      <c r="B34" s="77"/>
      <c r="C34" s="68"/>
      <c r="D34" s="69"/>
      <c r="E34" s="101"/>
      <c r="F34" s="70"/>
      <c r="G34" s="71"/>
      <c r="H34" s="13"/>
      <c r="I34" s="13"/>
      <c r="J34" s="13"/>
      <c r="K34" s="13"/>
      <c r="L34" s="13"/>
      <c r="M34" s="13"/>
      <c r="N34" s="13"/>
    </row>
    <row r="35" spans="1:14" s="39" customFormat="1" ht="22.5" thickBot="1">
      <c r="A35" s="118"/>
      <c r="B35" s="118" t="s">
        <v>44</v>
      </c>
      <c r="C35" s="119"/>
      <c r="D35" s="120">
        <v>308000</v>
      </c>
      <c r="E35" s="121">
        <v>180000</v>
      </c>
      <c r="F35" s="122">
        <v>0.58440000000000003</v>
      </c>
      <c r="G35" s="147" t="s">
        <v>35</v>
      </c>
      <c r="H35" s="13"/>
      <c r="I35" s="13"/>
      <c r="J35" s="13"/>
      <c r="K35" s="13"/>
      <c r="L35" s="13"/>
      <c r="M35" s="13"/>
      <c r="N35" s="13"/>
    </row>
    <row r="36" spans="1:14" s="39" customFormat="1" ht="22.5" thickTop="1">
      <c r="A36" s="84"/>
      <c r="B36" s="84"/>
      <c r="C36" s="85"/>
      <c r="D36" s="86"/>
      <c r="E36" s="102"/>
      <c r="F36" s="87"/>
      <c r="G36" s="88"/>
      <c r="H36" s="13"/>
      <c r="I36" s="13"/>
      <c r="J36" s="13"/>
      <c r="K36" s="13"/>
      <c r="L36" s="13"/>
      <c r="M36" s="13"/>
      <c r="N36" s="13"/>
    </row>
    <row r="37" spans="1:14" s="39" customFormat="1">
      <c r="A37" s="157">
        <v>3</v>
      </c>
      <c r="B37" s="158" t="s">
        <v>45</v>
      </c>
      <c r="C37" s="159"/>
      <c r="D37" s="160">
        <f>D56+D62</f>
        <v>2034445.72</v>
      </c>
      <c r="E37" s="161">
        <f>E56+E62</f>
        <v>1657656.3399999999</v>
      </c>
      <c r="F37" s="162">
        <v>0.81479999999999997</v>
      </c>
      <c r="G37" s="163"/>
      <c r="H37" s="13"/>
      <c r="I37" s="117"/>
      <c r="J37" s="13"/>
      <c r="L37" s="13"/>
      <c r="M37" s="13"/>
      <c r="N37" s="13"/>
    </row>
    <row r="38" spans="1:14" s="39" customFormat="1">
      <c r="A38" s="81"/>
      <c r="B38" s="164" t="s">
        <v>46</v>
      </c>
      <c r="C38" s="165"/>
      <c r="D38" s="166"/>
      <c r="E38" s="99"/>
      <c r="F38" s="82"/>
      <c r="G38" s="167"/>
      <c r="H38" s="13"/>
      <c r="I38" s="13"/>
      <c r="J38" s="13"/>
      <c r="K38" s="13"/>
      <c r="L38" s="13"/>
      <c r="M38" s="13"/>
      <c r="N38" s="13"/>
    </row>
    <row r="39" spans="1:14" s="39" customFormat="1" ht="20.25" customHeight="1">
      <c r="A39" s="84"/>
      <c r="B39" s="62" t="s">
        <v>8</v>
      </c>
      <c r="C39" s="144" t="s">
        <v>47</v>
      </c>
      <c r="D39" s="143">
        <v>77088</v>
      </c>
      <c r="E39" s="102">
        <v>77088</v>
      </c>
      <c r="F39" s="87"/>
      <c r="G39" s="128" t="s">
        <v>35</v>
      </c>
      <c r="H39" s="13"/>
      <c r="I39" s="13"/>
      <c r="J39" s="13"/>
      <c r="K39" s="13"/>
      <c r="L39" s="13"/>
      <c r="M39" s="13"/>
      <c r="N39" s="13"/>
    </row>
    <row r="40" spans="1:14" s="39" customFormat="1" ht="20.25" customHeight="1">
      <c r="A40" s="84"/>
      <c r="B40" s="29" t="s">
        <v>9</v>
      </c>
      <c r="C40" s="85"/>
      <c r="D40" s="143"/>
      <c r="E40" s="102"/>
      <c r="F40" s="87"/>
      <c r="G40" s="88"/>
      <c r="H40" s="13"/>
      <c r="I40" s="13"/>
      <c r="J40" s="13"/>
      <c r="K40" s="13"/>
      <c r="L40" s="13"/>
      <c r="M40" s="13"/>
      <c r="N40" s="13"/>
    </row>
    <row r="41" spans="1:14" s="39" customFormat="1" ht="20.25" customHeight="1">
      <c r="A41" s="84"/>
      <c r="B41" s="29" t="s">
        <v>10</v>
      </c>
      <c r="C41" s="85"/>
      <c r="D41" s="143"/>
      <c r="E41" s="102"/>
      <c r="F41" s="87"/>
      <c r="G41" s="88"/>
      <c r="H41" s="13"/>
      <c r="I41" s="13"/>
      <c r="J41" s="13"/>
      <c r="K41" s="13"/>
      <c r="L41" s="13"/>
      <c r="M41" s="13"/>
      <c r="N41" s="13"/>
    </row>
    <row r="42" spans="1:14" s="39" customFormat="1" ht="20.25" customHeight="1">
      <c r="A42" s="84"/>
      <c r="B42" s="29" t="s">
        <v>11</v>
      </c>
      <c r="C42" s="6" t="s">
        <v>36</v>
      </c>
      <c r="D42" s="143">
        <f>120000+40002</f>
        <v>160002</v>
      </c>
      <c r="E42" s="102">
        <f>23416.5+13274+25609.38+12400+16680</f>
        <v>91379.88</v>
      </c>
      <c r="F42" s="87"/>
      <c r="G42" s="42" t="s">
        <v>35</v>
      </c>
      <c r="H42" s="13"/>
      <c r="I42" s="13"/>
      <c r="J42" s="13"/>
      <c r="K42" s="13"/>
      <c r="L42" s="13"/>
      <c r="M42" s="13"/>
      <c r="N42" s="13"/>
    </row>
    <row r="43" spans="1:14" s="39" customFormat="1" ht="20.25" customHeight="1">
      <c r="A43" s="84"/>
      <c r="B43" s="29" t="s">
        <v>12</v>
      </c>
      <c r="C43" s="6" t="s">
        <v>36</v>
      </c>
      <c r="D43" s="143">
        <v>66286.5</v>
      </c>
      <c r="E43" s="102">
        <f>37878+9469.5</f>
        <v>47347.5</v>
      </c>
      <c r="F43" s="87"/>
      <c r="G43" s="42" t="s">
        <v>35</v>
      </c>
      <c r="H43" s="13"/>
      <c r="I43" s="13"/>
      <c r="J43" s="13"/>
      <c r="K43" s="13"/>
      <c r="L43" s="13"/>
      <c r="M43" s="13"/>
      <c r="N43" s="13"/>
    </row>
    <row r="44" spans="1:14" s="39" customFormat="1" ht="20.25" customHeight="1">
      <c r="A44" s="84"/>
      <c r="B44" s="29" t="s">
        <v>49</v>
      </c>
      <c r="C44" s="6" t="s">
        <v>36</v>
      </c>
      <c r="D44" s="143">
        <v>10914</v>
      </c>
      <c r="E44" s="102">
        <v>10914</v>
      </c>
      <c r="F44" s="87"/>
      <c r="G44" s="42" t="s">
        <v>35</v>
      </c>
      <c r="H44" s="13"/>
      <c r="I44" s="13"/>
      <c r="J44" s="13"/>
      <c r="K44" s="13"/>
      <c r="L44" s="13"/>
      <c r="M44" s="13"/>
      <c r="N44" s="13"/>
    </row>
    <row r="45" spans="1:14" s="39" customFormat="1" ht="20.25" customHeight="1">
      <c r="A45" s="84"/>
      <c r="B45" s="29" t="s">
        <v>30</v>
      </c>
      <c r="C45" s="6" t="s">
        <v>36</v>
      </c>
      <c r="D45" s="143">
        <v>70800</v>
      </c>
      <c r="E45" s="102">
        <f>35400+11800</f>
        <v>47200</v>
      </c>
      <c r="F45" s="87"/>
      <c r="G45" s="42" t="s">
        <v>35</v>
      </c>
      <c r="H45" s="13"/>
      <c r="I45" s="13"/>
      <c r="J45" s="13"/>
      <c r="K45" s="13"/>
      <c r="L45" s="13"/>
      <c r="M45" s="13"/>
      <c r="N45" s="13"/>
    </row>
    <row r="46" spans="1:14" s="39" customFormat="1" ht="20.25" customHeight="1">
      <c r="A46" s="84"/>
      <c r="B46" s="29" t="s">
        <v>48</v>
      </c>
      <c r="C46" s="6" t="s">
        <v>36</v>
      </c>
      <c r="D46" s="143">
        <v>38000</v>
      </c>
      <c r="E46" s="102">
        <f>4000+4000+4000+18000</f>
        <v>30000</v>
      </c>
      <c r="F46" s="87"/>
      <c r="G46" s="42" t="s">
        <v>35</v>
      </c>
      <c r="H46" s="13"/>
      <c r="I46" s="13"/>
      <c r="J46" s="13"/>
      <c r="K46" s="13"/>
      <c r="L46" s="13"/>
      <c r="M46" s="13"/>
      <c r="N46" s="13"/>
    </row>
    <row r="47" spans="1:14" s="39" customFormat="1" ht="20.25" customHeight="1">
      <c r="A47" s="84"/>
      <c r="B47" s="29" t="s">
        <v>14</v>
      </c>
      <c r="C47" s="6" t="s">
        <v>36</v>
      </c>
      <c r="D47" s="143">
        <v>200000</v>
      </c>
      <c r="E47" s="102">
        <f>17500+33980+54500</f>
        <v>105980</v>
      </c>
      <c r="F47" s="87"/>
      <c r="G47" s="42" t="s">
        <v>35</v>
      </c>
      <c r="H47" s="13"/>
      <c r="I47" s="13"/>
      <c r="J47" s="13"/>
      <c r="K47" s="13"/>
      <c r="L47" s="13"/>
      <c r="M47" s="13"/>
      <c r="N47" s="13"/>
    </row>
    <row r="48" spans="1:14" s="39" customFormat="1" ht="20.25" customHeight="1">
      <c r="A48" s="84"/>
      <c r="B48" s="29" t="s">
        <v>13</v>
      </c>
      <c r="C48" s="85"/>
      <c r="D48" s="143"/>
      <c r="E48" s="102"/>
      <c r="F48" s="87"/>
      <c r="G48" s="88"/>
      <c r="H48" s="13"/>
      <c r="I48" s="13"/>
      <c r="J48" s="13"/>
      <c r="K48" s="13"/>
      <c r="L48" s="13"/>
      <c r="M48" s="13"/>
      <c r="N48" s="13"/>
    </row>
    <row r="49" spans="1:14" s="39" customFormat="1" ht="20.25" customHeight="1">
      <c r="A49" s="84"/>
      <c r="B49" s="29" t="s">
        <v>15</v>
      </c>
      <c r="C49" s="6" t="s">
        <v>36</v>
      </c>
      <c r="D49" s="143">
        <v>145000</v>
      </c>
      <c r="E49" s="102">
        <v>145000</v>
      </c>
      <c r="F49" s="87"/>
      <c r="G49" s="42" t="s">
        <v>35</v>
      </c>
      <c r="H49" s="13"/>
      <c r="I49" s="13"/>
      <c r="J49" s="13"/>
      <c r="K49" s="13"/>
      <c r="L49" s="13"/>
      <c r="M49" s="13"/>
      <c r="N49" s="13"/>
    </row>
    <row r="50" spans="1:14" s="39" customFormat="1" ht="20.25" customHeight="1">
      <c r="A50" s="84"/>
      <c r="B50" s="29" t="s">
        <v>16</v>
      </c>
      <c r="C50" s="6" t="s">
        <v>36</v>
      </c>
      <c r="D50" s="143">
        <v>400000</v>
      </c>
      <c r="E50" s="102">
        <f>37500+39000+39000+37130+33700+34080+19948.5+37700+31800</f>
        <v>309858.5</v>
      </c>
      <c r="F50" s="87"/>
      <c r="G50" s="42" t="s">
        <v>35</v>
      </c>
      <c r="H50" s="13"/>
      <c r="I50" s="13"/>
      <c r="J50" s="13"/>
      <c r="K50" s="13"/>
      <c r="L50" s="13"/>
      <c r="M50" s="13"/>
      <c r="N50" s="13"/>
    </row>
    <row r="51" spans="1:14" s="39" customFormat="1" ht="20.25" customHeight="1">
      <c r="A51" s="84"/>
      <c r="B51" s="29" t="s">
        <v>17</v>
      </c>
      <c r="C51" s="85"/>
      <c r="D51" s="143"/>
      <c r="E51" s="102"/>
      <c r="F51" s="87"/>
      <c r="G51" s="88"/>
      <c r="H51" s="13"/>
      <c r="I51" s="13"/>
      <c r="J51" s="13"/>
      <c r="K51" s="13"/>
      <c r="L51" s="13"/>
      <c r="M51" s="13"/>
      <c r="N51" s="13"/>
    </row>
    <row r="52" spans="1:14" s="39" customFormat="1" ht="20.25" customHeight="1">
      <c r="A52" s="84"/>
      <c r="B52" s="29" t="s">
        <v>18</v>
      </c>
      <c r="C52" s="85"/>
      <c r="D52" s="143"/>
      <c r="E52" s="102"/>
      <c r="F52" s="87"/>
      <c r="G52" s="88"/>
      <c r="H52" s="13"/>
      <c r="I52" s="13"/>
      <c r="J52" s="13"/>
      <c r="K52" s="13"/>
      <c r="L52" s="13"/>
      <c r="M52" s="13"/>
      <c r="N52" s="13"/>
    </row>
    <row r="53" spans="1:14" s="39" customFormat="1" ht="20.25" customHeight="1">
      <c r="A53" s="84"/>
      <c r="B53" s="29" t="s">
        <v>19</v>
      </c>
      <c r="C53" s="85"/>
      <c r="D53" s="143"/>
      <c r="E53" s="102"/>
      <c r="F53" s="87"/>
      <c r="G53" s="88"/>
      <c r="H53" s="13"/>
      <c r="I53" s="13"/>
      <c r="J53" s="13"/>
      <c r="K53" s="13"/>
      <c r="L53" s="13"/>
      <c r="M53" s="13"/>
      <c r="N53" s="13"/>
    </row>
    <row r="54" spans="1:14" s="39" customFormat="1" ht="20.25" customHeight="1">
      <c r="A54" s="84"/>
      <c r="B54" s="29" t="s">
        <v>31</v>
      </c>
      <c r="C54" s="6" t="s">
        <v>36</v>
      </c>
      <c r="D54" s="143">
        <v>200000</v>
      </c>
      <c r="E54" s="102">
        <f>31300+42500+44100+59050</f>
        <v>176950</v>
      </c>
      <c r="F54" s="87"/>
      <c r="G54" s="42" t="s">
        <v>35</v>
      </c>
      <c r="H54" s="13"/>
      <c r="I54" s="13"/>
      <c r="J54" s="13"/>
      <c r="K54" s="13"/>
      <c r="L54" s="13"/>
      <c r="M54" s="13"/>
      <c r="N54" s="13"/>
    </row>
    <row r="55" spans="1:14" s="39" customFormat="1" ht="20.25" customHeight="1">
      <c r="A55" s="84"/>
      <c r="B55" s="29" t="s">
        <v>20</v>
      </c>
      <c r="C55" s="85"/>
      <c r="D55" s="86"/>
      <c r="E55" s="102"/>
      <c r="F55" s="87"/>
      <c r="G55" s="88"/>
      <c r="H55" s="13"/>
      <c r="I55" s="13"/>
      <c r="J55" s="13"/>
      <c r="K55" s="13"/>
      <c r="L55" s="13"/>
      <c r="M55" s="13"/>
      <c r="N55" s="13"/>
    </row>
    <row r="56" spans="1:14" ht="22.5" thickBot="1">
      <c r="A56" s="129"/>
      <c r="B56" s="123" t="s">
        <v>7</v>
      </c>
      <c r="C56" s="130"/>
      <c r="D56" s="131">
        <f>SUM(D39:D55)</f>
        <v>1368090.5</v>
      </c>
      <c r="E56" s="132">
        <f>SUM(E39:E55)</f>
        <v>1041717.88</v>
      </c>
      <c r="F56" s="122">
        <v>0.9234</v>
      </c>
      <c r="G56" s="133" t="s">
        <v>35</v>
      </c>
      <c r="J56" s="117"/>
      <c r="K56" s="116"/>
    </row>
    <row r="57" spans="1:14" s="39" customFormat="1" ht="22.5" thickTop="1">
      <c r="A57" s="124"/>
      <c r="B57" s="62" t="s">
        <v>21</v>
      </c>
      <c r="C57" s="63" t="s">
        <v>36</v>
      </c>
      <c r="D57" s="125">
        <v>612355.22</v>
      </c>
      <c r="E57" s="126">
        <f>411874.14+27313.92+122255.62+12154.4</f>
        <v>573598.07999999996</v>
      </c>
      <c r="F57" s="127"/>
      <c r="G57" s="128" t="s">
        <v>35</v>
      </c>
    </row>
    <row r="58" spans="1:14" s="39" customFormat="1">
      <c r="A58" s="83"/>
      <c r="B58" s="29" t="s">
        <v>22</v>
      </c>
      <c r="C58" s="6" t="s">
        <v>36</v>
      </c>
      <c r="D58" s="40">
        <v>20000</v>
      </c>
      <c r="E58" s="95">
        <f>4094.35+2782+2199.57+198.73+909.5+2114.59+3707.75</f>
        <v>16006.49</v>
      </c>
      <c r="F58" s="41"/>
      <c r="G58" s="42" t="s">
        <v>35</v>
      </c>
    </row>
    <row r="59" spans="1:14" s="39" customFormat="1">
      <c r="A59" s="83"/>
      <c r="B59" s="29" t="s">
        <v>23</v>
      </c>
      <c r="C59" s="6" t="s">
        <v>36</v>
      </c>
      <c r="D59" s="40">
        <v>4000</v>
      </c>
      <c r="E59" s="95">
        <f>2503.8+834.6+315.65+667.68</f>
        <v>4321.7300000000005</v>
      </c>
      <c r="F59" s="41"/>
      <c r="G59" s="42" t="s">
        <v>35</v>
      </c>
    </row>
    <row r="60" spans="1:14" s="39" customFormat="1">
      <c r="A60" s="83"/>
      <c r="B60" s="43" t="s">
        <v>24</v>
      </c>
      <c r="C60" s="6" t="s">
        <v>36</v>
      </c>
      <c r="D60" s="40">
        <v>10000</v>
      </c>
      <c r="E60" s="95">
        <f>2865+1945+2235</f>
        <v>7045</v>
      </c>
      <c r="F60" s="41"/>
      <c r="G60" s="42" t="s">
        <v>35</v>
      </c>
    </row>
    <row r="61" spans="1:14" s="39" customFormat="1">
      <c r="A61" s="72"/>
      <c r="B61" s="29" t="s">
        <v>25</v>
      </c>
      <c r="C61" s="6" t="s">
        <v>36</v>
      </c>
      <c r="D61" s="44">
        <v>20000</v>
      </c>
      <c r="E61" s="96">
        <f>2769.16+7704+4494</f>
        <v>14967.16</v>
      </c>
      <c r="F61" s="45"/>
      <c r="G61" s="46" t="s">
        <v>35</v>
      </c>
    </row>
    <row r="62" spans="1:14" ht="22.5" thickBot="1">
      <c r="A62" s="118"/>
      <c r="B62" s="123" t="s">
        <v>32</v>
      </c>
      <c r="C62" s="119"/>
      <c r="D62" s="120">
        <f>SUM(D57:D61)</f>
        <v>666355.22</v>
      </c>
      <c r="E62" s="121">
        <f>SUM(E57:E61)</f>
        <v>615938.46</v>
      </c>
      <c r="F62" s="122">
        <v>0.92430000000000001</v>
      </c>
      <c r="G62" s="123" t="s">
        <v>35</v>
      </c>
      <c r="J62" s="117"/>
    </row>
    <row r="63" spans="1:14" s="39" customFormat="1" ht="22.5" thickTop="1">
      <c r="A63" s="72"/>
      <c r="B63" s="46"/>
      <c r="C63" s="134"/>
      <c r="D63" s="73"/>
      <c r="E63" s="103"/>
      <c r="F63" s="45"/>
      <c r="G63" s="46"/>
    </row>
    <row r="64" spans="1:14">
      <c r="A64" s="47"/>
      <c r="B64" s="48" t="s">
        <v>26</v>
      </c>
      <c r="C64" s="9"/>
      <c r="D64" s="49"/>
      <c r="E64" s="97"/>
      <c r="F64" s="50"/>
      <c r="G64" s="51"/>
    </row>
    <row r="65" spans="1:14" ht="22.5" thickBot="1">
      <c r="A65" s="135"/>
      <c r="B65" s="136"/>
      <c r="C65" s="137"/>
      <c r="D65" s="138"/>
      <c r="E65" s="139"/>
      <c r="F65" s="140"/>
      <c r="G65" s="141"/>
    </row>
    <row r="66" spans="1:14" ht="22.5" thickTop="1">
      <c r="A66" s="157">
        <v>4</v>
      </c>
      <c r="B66" s="158" t="s">
        <v>51</v>
      </c>
      <c r="C66" s="159"/>
      <c r="D66" s="160">
        <f>D73</f>
        <v>1011314</v>
      </c>
      <c r="E66" s="161">
        <v>211274</v>
      </c>
      <c r="F66" s="162">
        <v>0.2089</v>
      </c>
      <c r="G66" s="163" t="s">
        <v>57</v>
      </c>
      <c r="J66" s="114"/>
      <c r="K66" s="115"/>
    </row>
    <row r="67" spans="1:14" s="39" customFormat="1">
      <c r="A67" s="81"/>
      <c r="B67" s="164" t="s">
        <v>50</v>
      </c>
      <c r="C67" s="165"/>
      <c r="D67" s="166"/>
      <c r="E67" s="99"/>
      <c r="F67" s="82"/>
      <c r="G67" s="167"/>
      <c r="H67" s="13"/>
      <c r="I67" s="13"/>
      <c r="J67" s="114"/>
      <c r="K67" s="115"/>
      <c r="L67" s="13"/>
      <c r="M67" s="13"/>
      <c r="N67" s="13"/>
    </row>
    <row r="68" spans="1:14" s="39" customFormat="1">
      <c r="A68" s="148"/>
      <c r="B68" s="164" t="s">
        <v>52</v>
      </c>
      <c r="C68" s="168"/>
      <c r="D68" s="169"/>
      <c r="E68" s="152"/>
      <c r="F68" s="153"/>
      <c r="G68" s="170"/>
      <c r="H68" s="13"/>
      <c r="I68" s="13"/>
      <c r="J68" s="177"/>
      <c r="K68" s="177"/>
      <c r="L68" s="13"/>
      <c r="M68" s="13"/>
      <c r="N68" s="13"/>
    </row>
    <row r="69" spans="1:14" s="39" customFormat="1">
      <c r="A69" s="84"/>
      <c r="B69" s="62" t="s">
        <v>55</v>
      </c>
      <c r="C69" s="146" t="s">
        <v>56</v>
      </c>
      <c r="D69" s="86">
        <v>201600</v>
      </c>
      <c r="E69" s="102">
        <v>36000</v>
      </c>
      <c r="F69" s="87"/>
      <c r="G69" s="42" t="s">
        <v>35</v>
      </c>
      <c r="H69" s="13"/>
      <c r="I69" s="13"/>
      <c r="J69" s="177"/>
      <c r="K69" s="177"/>
      <c r="L69" s="13"/>
      <c r="M69" s="13"/>
      <c r="N69" s="13"/>
    </row>
    <row r="70" spans="1:14" s="39" customFormat="1">
      <c r="A70" s="84"/>
      <c r="B70" s="89" t="s">
        <v>53</v>
      </c>
      <c r="C70" s="146" t="s">
        <v>56</v>
      </c>
      <c r="D70" s="86">
        <v>756000</v>
      </c>
      <c r="E70" s="102">
        <v>135000</v>
      </c>
      <c r="F70" s="87"/>
      <c r="G70" s="42" t="s">
        <v>35</v>
      </c>
      <c r="H70" s="13"/>
      <c r="I70" s="13"/>
      <c r="J70" s="177"/>
      <c r="K70" s="177"/>
      <c r="L70" s="13"/>
      <c r="M70" s="13"/>
      <c r="N70" s="13"/>
    </row>
    <row r="71" spans="1:14" s="39" customFormat="1">
      <c r="A71" s="84"/>
      <c r="B71" s="145" t="s">
        <v>59</v>
      </c>
      <c r="C71" s="146" t="s">
        <v>56</v>
      </c>
      <c r="D71" s="86">
        <v>23400</v>
      </c>
      <c r="E71" s="102">
        <v>23400</v>
      </c>
      <c r="F71" s="87"/>
      <c r="G71" s="42" t="s">
        <v>35</v>
      </c>
      <c r="H71" s="13"/>
      <c r="I71" s="13"/>
      <c r="J71" s="177"/>
      <c r="K71" s="177"/>
      <c r="L71" s="13"/>
      <c r="M71" s="13"/>
      <c r="N71" s="13"/>
    </row>
    <row r="72" spans="1:14" s="39" customFormat="1">
      <c r="A72" s="84"/>
      <c r="B72" s="145" t="s">
        <v>54</v>
      </c>
      <c r="C72" s="146" t="s">
        <v>56</v>
      </c>
      <c r="D72" s="86">
        <v>30314</v>
      </c>
      <c r="E72" s="102">
        <v>16874</v>
      </c>
      <c r="F72" s="87"/>
      <c r="G72" s="42" t="s">
        <v>35</v>
      </c>
      <c r="H72" s="13"/>
      <c r="I72" s="13"/>
      <c r="J72" s="177"/>
      <c r="K72" s="177"/>
      <c r="L72" s="13"/>
      <c r="M72" s="13"/>
      <c r="N72" s="13"/>
    </row>
    <row r="73" spans="1:14" s="39" customFormat="1" ht="22.5" thickBot="1">
      <c r="A73" s="129"/>
      <c r="B73" s="123" t="s">
        <v>7</v>
      </c>
      <c r="C73" s="130"/>
      <c r="D73" s="131">
        <f>SUM(D69:D72)</f>
        <v>1011314</v>
      </c>
      <c r="E73" s="132">
        <f>SUM(E69:E72)</f>
        <v>211274</v>
      </c>
      <c r="F73" s="122">
        <v>0.2089</v>
      </c>
      <c r="G73" s="123" t="s">
        <v>35</v>
      </c>
      <c r="H73" s="13"/>
      <c r="I73" s="13"/>
      <c r="J73" s="178"/>
      <c r="K73" s="177"/>
      <c r="L73" s="13"/>
      <c r="M73" s="13"/>
      <c r="N73" s="13"/>
    </row>
    <row r="74" spans="1:14" s="39" customFormat="1" ht="22.5" thickTop="1">
      <c r="A74" s="84"/>
      <c r="B74" s="84"/>
      <c r="C74" s="85"/>
      <c r="D74" s="86"/>
      <c r="E74" s="102"/>
      <c r="F74" s="87"/>
      <c r="G74" s="88"/>
      <c r="H74" s="13"/>
      <c r="I74" s="13"/>
      <c r="J74" s="179"/>
      <c r="K74" s="177"/>
      <c r="L74" s="13"/>
      <c r="M74" s="13"/>
      <c r="N74" s="13"/>
    </row>
    <row r="75" spans="1:14" ht="32.25" customHeight="1">
      <c r="A75" s="171"/>
      <c r="B75" s="171" t="s">
        <v>58</v>
      </c>
      <c r="C75" s="172"/>
      <c r="D75" s="173">
        <f>D8+D32+D37+D66</f>
        <v>3584359.7199999997</v>
      </c>
      <c r="E75" s="174">
        <f>E8+E35+E37+E66</f>
        <v>2279530.34</v>
      </c>
      <c r="F75" s="176">
        <v>0.63600000000000001</v>
      </c>
      <c r="G75" s="175" t="s">
        <v>35</v>
      </c>
      <c r="J75" s="178"/>
      <c r="K75" s="179"/>
    </row>
    <row r="77" spans="1:14" ht="14.25" customHeight="1"/>
    <row r="78" spans="1:14" ht="14.25" customHeight="1"/>
    <row r="79" spans="1:14" ht="14.25" customHeight="1"/>
  </sheetData>
  <mergeCells count="3">
    <mergeCell ref="A2:G2"/>
    <mergeCell ref="A3:G3"/>
    <mergeCell ref="A1:G1"/>
  </mergeCells>
  <phoneticPr fontId="15" type="noConversion"/>
  <pageMargins left="0.70866141732283472" right="0.31496062992125984" top="0.55118110236220474" bottom="0.35433070866141736" header="0.31496062992125984" footer="0.31496062992125984"/>
  <pageSetup paperSize="9" scale="71" orientation="landscape" r:id="rId1"/>
  <rowBreaks count="2" manualBreakCount="2">
    <brk id="25" max="6" man="1"/>
    <brk id="5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O11 รายงานผลใช้จ่าย</vt:lpstr>
      <vt:lpstr>'O11 รายงานผลใช้จ่าย'!Print_Area</vt:lpstr>
      <vt:lpstr>'O11 รายงานผลใช้จ่าย'!Print_Titles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LENOVO</cp:lastModifiedBy>
  <cp:lastPrinted>2024-04-29T08:05:03Z</cp:lastPrinted>
  <dcterms:created xsi:type="dcterms:W3CDTF">2024-01-10T07:59:11Z</dcterms:created>
  <dcterms:modified xsi:type="dcterms:W3CDTF">2024-04-29T08:05:12Z</dcterms:modified>
</cp:coreProperties>
</file>